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32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H18" i="115"/>
  <c r="C22" i="84"/>
  <c r="J22" i="84" s="1"/>
  <c r="J23" i="84"/>
  <c r="B18" i="115"/>
  <c r="C18" i="112"/>
  <c r="C26" i="112" s="1"/>
  <c r="D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D23" i="112" l="1"/>
  <c r="B26" i="112"/>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M21" i="84"/>
  <c r="J35" i="115"/>
  <c r="H35" i="115"/>
  <c r="F35" i="115"/>
  <c r="B35" i="115"/>
  <c r="C37" i="115" s="1"/>
  <c r="G23" i="112"/>
  <c r="I32" i="60"/>
  <c r="J32" i="60" s="1"/>
  <c r="E31" i="60"/>
  <c r="G31" i="60" s="1"/>
  <c r="E30" i="60"/>
  <c r="G30" i="60" s="1"/>
  <c r="I37" i="115" l="1"/>
  <c r="R20" i="84"/>
  <c r="G37" i="115"/>
  <c r="N21" i="84"/>
  <c r="M22" i="84"/>
  <c r="Q21" i="84"/>
  <c r="E37" i="115"/>
  <c r="I31" i="60"/>
  <c r="J31" i="60" s="1"/>
  <c r="I30" i="60"/>
  <c r="J30" i="60" s="1"/>
  <c r="E23" i="60"/>
  <c r="G23" i="60" s="1"/>
  <c r="E26" i="60"/>
  <c r="G26" i="60" s="1"/>
  <c r="E28" i="60"/>
  <c r="G28" i="60" s="1"/>
  <c r="E29" i="60"/>
  <c r="G29" i="60" s="1"/>
  <c r="R21" i="84" l="1"/>
  <c r="M23" i="84"/>
  <c r="N22" i="84"/>
  <c r="Q22" i="84"/>
  <c r="B40" i="115"/>
  <c r="I29" i="60"/>
  <c r="J29" i="60" s="1"/>
  <c r="I28" i="60"/>
  <c r="J28" i="60" s="1"/>
  <c r="I26" i="60"/>
  <c r="J26" i="60" s="1"/>
  <c r="I23" i="60"/>
  <c r="J23" i="60" s="1"/>
  <c r="E24" i="60"/>
  <c r="G24" i="60" s="1"/>
  <c r="E25" i="60"/>
  <c r="G25" i="60" s="1"/>
  <c r="R22" i="84" l="1"/>
  <c r="N23" i="84"/>
  <c r="Q23" i="84"/>
  <c r="M24" i="84"/>
  <c r="D40" i="115"/>
  <c r="F39" i="115"/>
  <c r="E39" i="115"/>
  <c r="K39" i="115"/>
  <c r="I25" i="60"/>
  <c r="J25" i="60" s="1"/>
  <c r="I24" i="60"/>
  <c r="J24" i="60" s="1"/>
  <c r="R23" i="84" l="1"/>
  <c r="C38" i="112"/>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<sst xmlns="http://schemas.openxmlformats.org/spreadsheetml/2006/main" count="421" uniqueCount="230">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</sst>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220</v>
      </c>
    </row>
    <row r="11" spans="2:2">
      <c r="B11" s="21" t="s">
        <v>164</v>
      </c>
    </row>
    <row r="12" spans="2:2">
      <c r="B12" s="21" t="s">
        <v>221</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3" activePane="bottomLeft" state="frozen"/>
      <selection pane="bottomLeft" activeCell="J26" sqref="J26"/>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55</v>
      </c>
      <c r="C2" s="110"/>
      <c r="D2" s="2"/>
      <c r="E2" s="2"/>
      <c r="F2" s="2"/>
      <c r="G2" s="2"/>
      <c r="H2" s="2"/>
      <c r="I2" s="2"/>
      <c r="J2" s="2"/>
      <c r="K2" s="2"/>
      <c r="L2" s="3"/>
      <c r="M2" s="3"/>
      <c r="N2" s="3"/>
      <c r="O2" s="3"/>
      <c r="P2" s="3"/>
      <c r="Q2" s="2"/>
      <c r="R2" s="214" t="s">
        <v>159</v>
      </c>
      <c r="S2" s="213"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2"/>
    </row>
    <row r="8" spans="2:19" ht="15.75" customHeight="1">
      <c r="B8" s="1" t="s">
        <v>186</v>
      </c>
      <c r="D8" s="2"/>
      <c r="E8" s="2"/>
      <c r="F8" s="2"/>
      <c r="G8" s="2"/>
      <c r="H8" s="3"/>
      <c r="I8" s="3"/>
      <c r="J8" s="3"/>
      <c r="K8" s="2"/>
    </row>
    <row r="9" spans="2:19" ht="15.75" customHeight="1">
      <c r="B9" s="2" t="s">
        <v>153</v>
      </c>
      <c r="C9" s="2"/>
      <c r="D9" s="2"/>
      <c r="E9" s="2"/>
      <c r="F9" s="2"/>
      <c r="G9" s="2"/>
      <c r="H9" s="3"/>
      <c r="I9" s="3"/>
      <c r="J9" s="3"/>
      <c r="K9" s="2"/>
    </row>
    <row r="10" spans="2:19" ht="15.75" customHeight="1">
      <c r="B10" s="2" t="s">
        <v>187</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130</v>
      </c>
      <c r="C14" s="131"/>
    </row>
    <row r="15" spans="2:19" ht="8.25" customHeight="1">
      <c r="B15" s="131"/>
      <c r="C15" s="131"/>
    </row>
    <row r="16" spans="2:19" ht="15.75" customHeight="1">
      <c r="B16" s="121" t="s">
        <v>141</v>
      </c>
      <c r="C16" s="121"/>
      <c r="H16" s="3"/>
      <c r="I16" s="3"/>
      <c r="L16" s="2"/>
      <c r="M16" s="2"/>
      <c r="P16" s="19"/>
      <c r="Q16" s="19"/>
    </row>
    <row r="17" spans="2:18">
      <c r="B17" s="310" t="s">
        <v>11</v>
      </c>
      <c r="C17" s="311"/>
      <c r="D17" s="320" t="s">
        <v>10</v>
      </c>
      <c r="E17" s="321"/>
      <c r="F17" s="320" t="s">
        <v>9</v>
      </c>
      <c r="G17" s="321"/>
      <c r="H17" s="320" t="s">
        <v>8</v>
      </c>
      <c r="I17" s="321"/>
      <c r="J17" s="320" t="s">
        <v>227</v>
      </c>
      <c r="K17" s="321"/>
      <c r="M17" s="2"/>
      <c r="P17" s="19"/>
      <c r="Q17" s="19"/>
    </row>
    <row r="18" spans="2:18" ht="19.5" customHeight="1">
      <c r="B18" s="300">
        <f>'1'!C23</f>
        <v>0</v>
      </c>
      <c r="C18" s="301"/>
      <c r="D18" s="300">
        <f>'1'!C22</f>
        <v>0</v>
      </c>
      <c r="E18" s="301"/>
      <c r="F18" s="300">
        <f>'1'!C21</f>
        <v>0</v>
      </c>
      <c r="G18" s="301"/>
      <c r="H18" s="300">
        <f>'1'!C20</f>
        <v>0</v>
      </c>
      <c r="I18" s="301"/>
      <c r="J18" s="300">
        <f>'1'!C19</f>
        <v>0</v>
      </c>
      <c r="K18" s="301"/>
      <c r="L18" s="124" t="s">
        <v>1</v>
      </c>
      <c r="M18" s="2"/>
      <c r="Q18" s="19"/>
    </row>
    <row r="19" spans="2:18" ht="9.75" customHeight="1">
      <c r="E19" s="125"/>
      <c r="F19" s="125"/>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300">
        <f>'2'!J20</f>
        <v>0</v>
      </c>
      <c r="C21" s="301"/>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136</v>
      </c>
      <c r="C24" s="131"/>
    </row>
    <row r="25" spans="2:18">
      <c r="B25" s="132"/>
      <c r="C25" s="132"/>
      <c r="D25" s="2"/>
      <c r="E25" s="2"/>
      <c r="F25" s="2"/>
      <c r="G25" s="2"/>
      <c r="H25" s="2"/>
      <c r="I25" s="2"/>
      <c r="J25" s="2"/>
    </row>
    <row r="26" spans="2:18" ht="21" customHeight="1">
      <c r="B26" s="133" t="s">
        <v>193</v>
      </c>
      <c r="C26" s="133"/>
      <c r="D26" s="2"/>
      <c r="E26" s="2"/>
      <c r="F26" s="2"/>
      <c r="G26" s="134"/>
      <c r="H26" s="134"/>
      <c r="I26" s="2"/>
      <c r="J26" s="2"/>
    </row>
    <row r="27" spans="2:18" ht="30" customHeight="1" thickBot="1">
      <c r="B27" s="150"/>
      <c r="C27" s="225" t="s">
        <v>209</v>
      </c>
      <c r="D27" s="150"/>
      <c r="E27" s="208"/>
      <c r="F27" s="208"/>
      <c r="H27" s="225" t="s">
        <v>206</v>
      </c>
      <c r="I27" s="150"/>
      <c r="J27" s="150"/>
      <c r="K27" s="326" t="str">
        <f>IF('1'!J24=5,IF(C28&gt;H28,"保険期間の収入見込の方が小さい",IF(C28&lt;H28,"保険期間の収入見込の方が大きい","保険期間の収入見込が過去の平均収入と等しい")),"")</f>
        <v>保険期間の収入見込が過去の平均収入と等しい</v>
      </c>
      <c r="L27" s="326"/>
      <c r="M27" s="326"/>
      <c r="N27" s="326"/>
      <c r="O27" s="325" t="s">
        <v>208</v>
      </c>
      <c r="P27" s="322" t="str">
        <f>IF('1'!J24=5,IF(C28&gt;H28,"×",IF(C28&lt;H28,"○","×")),"")</f>
        <v>×</v>
      </c>
      <c r="R27" s="150"/>
    </row>
    <row r="28" spans="2:18" ht="30" customHeight="1" thickBot="1">
      <c r="B28" s="150"/>
      <c r="C28" s="297">
        <f>IF('1'!M24=5,AVERAGE('1'!N19:N23),"")</f>
        <v>0</v>
      </c>
      <c r="D28" s="298"/>
      <c r="E28" s="230" t="s">
        <v>197</v>
      </c>
      <c r="F28" s="202" t="str">
        <f>IF(C28&gt;H28,"&gt;",IF(C28&lt;H28,"&lt;","="))</f>
        <v>=</v>
      </c>
      <c r="G28" s="231"/>
      <c r="H28" s="297">
        <f>IF('1'!J24=5,B21,"")</f>
        <v>0</v>
      </c>
      <c r="I28" s="298"/>
      <c r="J28" s="223" t="s">
        <v>197</v>
      </c>
      <c r="K28" s="326"/>
      <c r="L28" s="326"/>
      <c r="M28" s="326"/>
      <c r="N28" s="326"/>
      <c r="O28" s="325"/>
      <c r="P28" s="322"/>
      <c r="R28" s="150"/>
    </row>
    <row r="29" spans="2:18" ht="30" customHeight="1">
      <c r="G29" s="150"/>
      <c r="H29" s="150"/>
      <c r="I29" s="150"/>
      <c r="J29" s="150"/>
      <c r="M29" s="171"/>
    </row>
    <row r="30" spans="2:18" ht="21" customHeight="1">
      <c r="B30" s="133" t="s">
        <v>142</v>
      </c>
      <c r="C30" s="133"/>
      <c r="D30" s="2"/>
      <c r="E30" s="2"/>
      <c r="F30" s="2"/>
      <c r="G30" s="2"/>
      <c r="H30" s="134"/>
      <c r="I30" s="2"/>
      <c r="J30" s="2"/>
    </row>
    <row r="31" spans="2:18" s="108" customFormat="1" ht="19.5">
      <c r="B31" s="159" t="s">
        <v>188</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10" t="s">
        <v>11</v>
      </c>
      <c r="C34" s="311"/>
      <c r="D34" s="320" t="s">
        <v>10</v>
      </c>
      <c r="E34" s="321"/>
      <c r="F34" s="320" t="s">
        <v>9</v>
      </c>
      <c r="G34" s="321"/>
      <c r="H34" s="320" t="s">
        <v>8</v>
      </c>
      <c r="I34" s="321"/>
      <c r="J34" s="320" t="s">
        <v>227</v>
      </c>
      <c r="K34" s="321"/>
      <c r="O34" s="158"/>
      <c r="P34" s="19"/>
      <c r="Q34" s="19"/>
    </row>
    <row r="35" spans="2:17" ht="19.5" customHeight="1">
      <c r="B35" s="312">
        <f>IF(COUNTIF(B18:K18,"&gt;=0")=5,B18,"")</f>
        <v>0</v>
      </c>
      <c r="C35" s="313"/>
      <c r="D35" s="300">
        <f>IF(COUNTIF(B18:K18,"&gt;=0")=5,D18,"")</f>
        <v>0</v>
      </c>
      <c r="E35" s="301"/>
      <c r="F35" s="300">
        <f>IF(COUNTIF(B18:K18,"&gt;=0")=5,F18,"")</f>
        <v>0</v>
      </c>
      <c r="G35" s="301"/>
      <c r="H35" s="300">
        <f>IF(COUNTIF(B18:K18,"&gt;=0")=5,H18,"")</f>
        <v>0</v>
      </c>
      <c r="I35" s="301"/>
      <c r="J35" s="300">
        <f>IF(COUNTIF(B18:K18,"&gt;=0")=5,J18,"")</f>
        <v>0</v>
      </c>
      <c r="K35" s="301"/>
      <c r="L35" s="124" t="s">
        <v>1</v>
      </c>
      <c r="O35" s="158"/>
      <c r="Q35" s="19"/>
    </row>
    <row r="36" spans="2:17" ht="24.75" customHeight="1">
      <c r="C36" s="189" t="s">
        <v>143</v>
      </c>
    </row>
    <row r="37" spans="2:17" ht="19.5" customHeight="1">
      <c r="C37" s="319">
        <f>IFERROR(IF(B35&lt;10000,D35/10000,D35/B35),"")</f>
        <v>0</v>
      </c>
      <c r="D37" s="319"/>
      <c r="E37" s="319">
        <f>IFERROR(IF(D35&lt;10000,F35/10000,F35/D35),"")</f>
        <v>0</v>
      </c>
      <c r="F37" s="319"/>
      <c r="G37" s="319">
        <f>IFERROR(IF(F35&lt;10000,H35/10000,H35/F35),"")</f>
        <v>0</v>
      </c>
      <c r="H37" s="319"/>
      <c r="I37" s="319">
        <f>IFERROR(IF(H35&lt;10000,J35/10000,J35/H35),"")</f>
        <v>0</v>
      </c>
      <c r="J37" s="319"/>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144</v>
      </c>
      <c r="C39" s="155"/>
      <c r="D39" s="209"/>
      <c r="E39" s="318">
        <f>IF(B40="","",1)</f>
        <v>1</v>
      </c>
      <c r="F39" s="329" t="str">
        <f>IF(B40="","",IF(B40&gt;1,"増減率の平均が1よりも大きい","増減率の平均が1よりも小さい"))</f>
        <v>増減率の平均が1よりも小さい</v>
      </c>
      <c r="G39" s="329"/>
      <c r="H39" s="329"/>
      <c r="I39" s="329"/>
      <c r="J39" s="328" t="s">
        <v>210</v>
      </c>
      <c r="K39" s="327" t="str">
        <f>IF(B40="","",IF(B40&gt;1,"○","×"))</f>
        <v>×</v>
      </c>
      <c r="L39" s="158"/>
      <c r="M39" s="158"/>
      <c r="N39" s="1"/>
      <c r="O39" s="1"/>
      <c r="P39" s="158"/>
      <c r="Q39" s="20"/>
    </row>
    <row r="40" spans="2:17" s="108" customFormat="1" ht="30" customHeight="1" thickBot="1">
      <c r="B40" s="316">
        <f>IFERROR(IF(AVERAGE(C37:J37)&gt;2,2,AVERAGE(C37:J37)),"")</f>
        <v>0</v>
      </c>
      <c r="C40" s="317"/>
      <c r="D40" s="203" t="str">
        <f>IF(B40="","",IF(B40&gt;1,"&gt;","&lt;"))</f>
        <v>&lt;</v>
      </c>
      <c r="E40" s="318"/>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215</v>
      </c>
      <c r="C42" s="241" t="s">
        <v>216</v>
      </c>
      <c r="E42" s="157"/>
      <c r="F42" s="239"/>
      <c r="G42" s="239"/>
      <c r="H42" s="239"/>
      <c r="I42" s="239"/>
      <c r="J42" s="238"/>
      <c r="K42" s="237"/>
      <c r="L42" s="158"/>
      <c r="M42" s="158"/>
      <c r="N42" s="1"/>
      <c r="O42" s="1"/>
      <c r="P42" s="158"/>
      <c r="Q42" s="20"/>
    </row>
    <row r="43" spans="2:17" s="108" customFormat="1" ht="15.75" customHeight="1">
      <c r="B43" s="240"/>
      <c r="C43" s="241" t="s">
        <v>217</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137</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226</v>
      </c>
      <c r="C48" s="133"/>
      <c r="D48" s="2"/>
      <c r="E48" s="2"/>
      <c r="F48" s="2"/>
      <c r="G48" s="2"/>
      <c r="H48" s="2"/>
      <c r="I48" s="2"/>
      <c r="J48" s="2"/>
    </row>
    <row r="49" spans="2:15">
      <c r="B49" s="2"/>
      <c r="C49" s="2"/>
      <c r="D49" s="2"/>
      <c r="E49" s="2"/>
      <c r="F49" s="2"/>
      <c r="G49" s="2"/>
      <c r="H49" s="2"/>
      <c r="I49" s="2"/>
      <c r="J49" s="2"/>
    </row>
    <row r="50" spans="2:15" ht="16.5" thickBot="1">
      <c r="D50" s="121" t="s">
        <v>144</v>
      </c>
      <c r="E50" s="2"/>
      <c r="F50" s="2"/>
      <c r="G50" s="2"/>
      <c r="H50" s="2"/>
      <c r="I50" s="121" t="s">
        <v>145</v>
      </c>
      <c r="J50" s="2"/>
      <c r="K50" s="2"/>
      <c r="L50" s="2"/>
    </row>
    <row r="51" spans="2:15" ht="30" customHeight="1" thickBot="1">
      <c r="D51" s="316" t="str">
        <f>IF(S2="◎",B40,"")</f>
        <v/>
      </c>
      <c r="E51" s="317"/>
      <c r="F51" s="330" t="s">
        <v>95</v>
      </c>
      <c r="G51" s="331"/>
      <c r="H51" s="332"/>
      <c r="I51" s="316" t="str">
        <f>IF(S2="◎",D51*D51*D51,"")</f>
        <v/>
      </c>
      <c r="J51" s="317"/>
      <c r="K51" s="2"/>
      <c r="L51" s="2"/>
    </row>
    <row r="52" spans="2:15">
      <c r="D52" s="2"/>
      <c r="E52" s="2"/>
      <c r="F52" s="2"/>
      <c r="G52" s="2"/>
      <c r="H52" s="2"/>
      <c r="I52" s="2"/>
      <c r="J52" s="2"/>
      <c r="K52" s="2"/>
      <c r="L52" s="2"/>
    </row>
    <row r="53" spans="2:15" ht="21">
      <c r="B53" s="133" t="s">
        <v>189</v>
      </c>
      <c r="E53" s="133"/>
      <c r="F53" s="2"/>
      <c r="G53" s="2"/>
      <c r="H53" s="2"/>
      <c r="I53" s="2"/>
      <c r="J53" s="2"/>
      <c r="K53" s="2"/>
      <c r="L53" s="2"/>
    </row>
    <row r="54" spans="2:15">
      <c r="D54" s="2"/>
      <c r="E54" s="2"/>
      <c r="F54" s="2"/>
      <c r="G54" s="2"/>
      <c r="H54" s="2"/>
      <c r="I54" s="2"/>
      <c r="J54" s="2"/>
      <c r="K54" s="2"/>
      <c r="L54" s="2"/>
    </row>
    <row r="55" spans="2:15" ht="16.5" thickBot="1">
      <c r="D55" s="121" t="s">
        <v>146</v>
      </c>
      <c r="E55" s="2"/>
      <c r="F55" s="2"/>
      <c r="G55" s="121"/>
      <c r="I55" s="121" t="s">
        <v>145</v>
      </c>
      <c r="J55" s="2"/>
      <c r="K55" s="2"/>
      <c r="M55" s="121" t="s">
        <v>147</v>
      </c>
    </row>
    <row r="56" spans="2:15" ht="30" customHeight="1" thickBot="1">
      <c r="D56" s="323" t="str">
        <f>IF(S2="◎",C28,"")</f>
        <v/>
      </c>
      <c r="E56" s="324"/>
      <c r="F56" s="230" t="s">
        <v>197</v>
      </c>
      <c r="G56" s="202" t="s">
        <v>149</v>
      </c>
      <c r="H56" s="231"/>
      <c r="I56" s="316" t="str">
        <f>IF(S2="◎",I51,"")</f>
        <v/>
      </c>
      <c r="J56" s="317"/>
      <c r="K56" s="232"/>
      <c r="L56" s="233" t="s">
        <v>155</v>
      </c>
      <c r="M56" s="297" t="str">
        <f>IF(S2="◎",D56*I56,"")</f>
        <v/>
      </c>
      <c r="N56" s="298"/>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190</v>
      </c>
      <c r="C59" s="131"/>
      <c r="D59" s="2"/>
      <c r="E59" s="2"/>
      <c r="F59" s="2"/>
      <c r="G59" s="2"/>
      <c r="H59" s="2"/>
      <c r="I59" s="2"/>
      <c r="J59" s="2"/>
    </row>
    <row r="60" spans="2:15" ht="9.75" customHeight="1">
      <c r="B60" s="169"/>
      <c r="C60" s="2"/>
      <c r="D60" s="2"/>
      <c r="E60" s="2"/>
      <c r="F60" s="2"/>
      <c r="G60" s="2"/>
      <c r="H60" s="2"/>
    </row>
    <row r="61" spans="2:15" ht="21">
      <c r="B61" s="133" t="s">
        <v>185</v>
      </c>
      <c r="C61" s="2"/>
      <c r="D61" s="2"/>
      <c r="E61" s="2"/>
      <c r="F61" s="2"/>
      <c r="G61" s="2"/>
      <c r="H61" s="2"/>
      <c r="I61" s="2"/>
      <c r="J61" s="2"/>
    </row>
    <row r="62" spans="2:15">
      <c r="B62" s="2"/>
      <c r="C62" s="2"/>
      <c r="D62" s="2"/>
      <c r="E62" s="2"/>
      <c r="F62" s="2"/>
      <c r="G62" s="2"/>
      <c r="I62" s="2"/>
      <c r="J62" s="2"/>
    </row>
    <row r="63" spans="2:15" ht="16.5" customHeight="1" thickBot="1">
      <c r="B63" s="150"/>
      <c r="C63" s="150"/>
      <c r="D63" s="191" t="s">
        <v>147</v>
      </c>
      <c r="E63" s="2"/>
      <c r="F63" s="2"/>
      <c r="G63" s="150"/>
      <c r="I63" s="121" t="s">
        <v>150</v>
      </c>
      <c r="J63" s="2"/>
      <c r="M63" s="192" t="s">
        <v>152</v>
      </c>
    </row>
    <row r="64" spans="2:15" ht="30" customHeight="1" thickBot="1">
      <c r="B64" s="150"/>
      <c r="C64" s="150"/>
      <c r="D64" s="297" t="str">
        <f>IF(S2="◎",M56,"")</f>
        <v/>
      </c>
      <c r="E64" s="298"/>
      <c r="F64" s="230" t="s">
        <v>197</v>
      </c>
      <c r="G64" s="202" t="str">
        <f>IF(D64&gt;I64,"&gt;",IF(D64&lt;I64,"&lt;","="))</f>
        <v>=</v>
      </c>
      <c r="H64" s="231"/>
      <c r="I64" s="297" t="str">
        <f>IF(S2="◎",H28,"")</f>
        <v/>
      </c>
      <c r="J64" s="298"/>
      <c r="K64" s="223" t="s">
        <v>197</v>
      </c>
      <c r="L64" s="234" t="s">
        <v>151</v>
      </c>
      <c r="M64" s="323" t="str">
        <f>IF(S2="◎",MIN(I64,D64),"")</f>
        <v/>
      </c>
      <c r="N64" s="324"/>
      <c r="O64" s="188" t="s">
        <v>148</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8" activePane="bottomLeft" state="frozen"/>
      <selection pane="bottomLeft" activeCell="E6" sqref="E6"/>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'1'!B20</f>
        <v>平成28年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14</v>
      </c>
      <c r="C7" s="264" t="s">
        <v>28</v>
      </c>
      <c r="D7" s="264" t="s">
        <v>22</v>
      </c>
      <c r="E7" s="262" t="s">
        <v>29</v>
      </c>
      <c r="F7" s="263"/>
      <c r="G7" s="251" t="s">
        <v>32</v>
      </c>
    </row>
    <row r="8" spans="1:10" s="66" customFormat="1" ht="15.75">
      <c r="A8" s="65"/>
      <c r="B8" s="63"/>
      <c r="C8" s="265"/>
      <c r="D8" s="265"/>
      <c r="E8" s="64" t="s">
        <v>15</v>
      </c>
      <c r="F8" s="242" t="s">
        <v>16</v>
      </c>
      <c r="G8" s="252"/>
      <c r="J8" s="32" t="s">
        <v>47</v>
      </c>
    </row>
    <row r="9" spans="1:10" s="66" customFormat="1" ht="15" customHeight="1">
      <c r="A9" s="65"/>
      <c r="B9" s="253" t="s">
        <v>39</v>
      </c>
      <c r="C9" s="256" t="s">
        <v>4</v>
      </c>
      <c r="D9" s="257"/>
      <c r="E9" s="257"/>
      <c r="F9" s="257"/>
      <c r="G9" s="258"/>
      <c r="J9" s="32" t="s">
        <v>51</v>
      </c>
    </row>
    <row r="10" spans="1:10" s="66" customFormat="1" ht="15" customHeight="1">
      <c r="A10" s="65"/>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23" activePane="bottomLeft" state="frozen"/>
      <selection pane="bottomLeft" activeCell="E2" sqref="E2"/>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6" t="s">
        <v>23</v>
      </c>
      <c r="C7" s="273" t="s">
        <v>18</v>
      </c>
      <c r="D7" s="273" t="s">
        <v>19</v>
      </c>
      <c r="E7" s="273" t="s">
        <v>20</v>
      </c>
      <c r="F7" s="273" t="s">
        <v>21</v>
      </c>
      <c r="G7" s="268" t="s">
        <v>33</v>
      </c>
    </row>
    <row r="8" spans="1:8" s="66" customFormat="1" ht="15" customHeight="1">
      <c r="A8" s="65"/>
      <c r="B8" s="267"/>
      <c r="C8" s="274"/>
      <c r="D8" s="274"/>
      <c r="E8" s="275"/>
      <c r="F8" s="274"/>
      <c r="G8" s="269"/>
    </row>
    <row r="9" spans="1:8" s="66" customFormat="1" ht="15" customHeight="1">
      <c r="A9" s="65"/>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24" activePane="bottomLeft" state="frozen"/>
      <selection pane="bottomLeft"/>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'1'!B21</f>
        <v>平成27年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ht="15.75">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20" activePane="bottomLeft" state="frozen"/>
      <selection pane="bottomLeft" activeCell="E11" sqref="E11:F14"/>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24" activePane="bottomLeft" state="frozen"/>
      <selection pane="bottomLeft" activeCell="B12" sqref="B12:F15"/>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'1'!B22</f>
        <v>平成26年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ht="15.75">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activeCell="E2" sqref="E2"/>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B12" sqref="B12:F15"/>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'1'!B23</f>
        <v>平成25年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ht="15.75">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activeCell="E11" sqref="E11:F13"/>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96</v>
      </c>
      <c r="C2" s="127"/>
      <c r="D2" s="127"/>
    </row>
    <row r="3" spans="2:4" ht="21.75" customHeight="1">
      <c r="B3" s="20" t="s">
        <v>165</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7" zoomScaleNormal="100" zoomScaleSheetLayoutView="100" workbookViewId="0">
      <selection activeCell="S30" sqref="S30"/>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222</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9.5">
      <c r="B6" s="77" t="s">
        <v>166</v>
      </c>
      <c r="C6" s="2"/>
      <c r="D6" s="2"/>
      <c r="E6" s="2"/>
      <c r="F6" s="2"/>
      <c r="G6" s="2"/>
      <c r="H6" s="2"/>
      <c r="I6" s="2"/>
    </row>
    <row r="7" spans="2:9">
      <c r="B7" s="20" t="s">
        <v>223</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9.5">
      <c r="B12" s="78" t="s">
        <v>168</v>
      </c>
      <c r="C12" s="2"/>
      <c r="D12" s="2"/>
      <c r="E12" s="2"/>
      <c r="F12" s="2"/>
      <c r="G12" s="2"/>
      <c r="H12" s="2"/>
      <c r="I12" s="2"/>
    </row>
    <row r="13" spans="2:9" ht="19.5">
      <c r="B13" s="78" t="s">
        <v>194</v>
      </c>
      <c r="C13" s="2"/>
      <c r="D13" s="2"/>
      <c r="E13" s="2"/>
      <c r="F13" s="2"/>
      <c r="G13" s="2"/>
      <c r="H13" s="2"/>
      <c r="I13" s="2"/>
    </row>
    <row r="14" spans="2:9">
      <c r="B14" s="2"/>
      <c r="C14" s="2"/>
      <c r="D14" s="2"/>
      <c r="E14" s="2"/>
      <c r="F14" s="2"/>
      <c r="G14" s="2"/>
      <c r="H14" s="2"/>
      <c r="I14" s="2"/>
    </row>
    <row r="15" spans="2:9">
      <c r="B15" s="79" t="s">
        <v>224</v>
      </c>
      <c r="C15" s="3"/>
      <c r="D15" s="2"/>
      <c r="E15" s="2"/>
      <c r="F15" s="2"/>
      <c r="H15" s="2"/>
      <c r="I15" s="2"/>
    </row>
    <row r="16" spans="2:9">
      <c r="B16" s="79"/>
      <c r="C16" s="3"/>
      <c r="D16" s="2"/>
      <c r="E16" s="2"/>
      <c r="F16" s="2"/>
      <c r="H16" s="2"/>
      <c r="I16" s="2"/>
    </row>
    <row r="17" spans="2:18">
      <c r="B17" s="145" t="s">
        <v>5</v>
      </c>
      <c r="C17" s="216" t="s">
        <v>169</v>
      </c>
      <c r="D17" s="3" t="s">
        <v>170</v>
      </c>
      <c r="E17" s="2"/>
      <c r="F17" s="145" t="s">
        <v>88</v>
      </c>
      <c r="H17" s="2"/>
      <c r="I17" s="2"/>
    </row>
    <row r="18" spans="2:18" ht="32.25" customHeight="1" thickBot="1">
      <c r="B18" s="67" t="s">
        <v>7</v>
      </c>
      <c r="C18" s="249" t="s">
        <v>87</v>
      </c>
      <c r="D18" s="250"/>
      <c r="E18" s="2"/>
      <c r="F18" s="67" t="s">
        <v>7</v>
      </c>
      <c r="G18" s="68" t="s">
        <v>97</v>
      </c>
      <c r="H18" s="19"/>
      <c r="I18" s="2"/>
    </row>
    <row r="19" spans="2:18" ht="30" customHeight="1" thickBot="1">
      <c r="B19" s="57" t="s">
        <v>227</v>
      </c>
      <c r="C19" s="196">
        <f>'1-1-2'!G10</f>
        <v>0</v>
      </c>
      <c r="D19" s="193"/>
      <c r="E19" s="2"/>
      <c r="F19" s="57" t="str">
        <f>B19</f>
        <v>平成29年</v>
      </c>
      <c r="G19" s="195"/>
      <c r="H19" s="19"/>
      <c r="I19" s="2"/>
      <c r="J19" s="1">
        <f>IF(ISNUMBER(C19),1,0)</f>
        <v>1</v>
      </c>
      <c r="K19" s="1">
        <f>IF(ISNUMBER(G19),1,0)</f>
        <v>0</v>
      </c>
      <c r="L19" s="1" t="s">
        <v>160</v>
      </c>
      <c r="M19" s="235">
        <f>IF(ISNUMBER(C19),1,0)</f>
        <v>1</v>
      </c>
      <c r="N19" s="236">
        <f>IF(M19=1,C19,0)</f>
        <v>0</v>
      </c>
      <c r="O19" s="235">
        <f>IF(ISNUMBER(G19),1,0)</f>
        <v>0</v>
      </c>
      <c r="P19" s="236">
        <f>IF(O19=1,G19,0)</f>
        <v>0</v>
      </c>
      <c r="Q19" s="1">
        <f>IF(M19+O19=2,1,0)</f>
        <v>0</v>
      </c>
      <c r="R19" s="236">
        <f>IFERROR(IF(Q19=1,N19/P19,0),0)</f>
        <v>0</v>
      </c>
    </row>
    <row r="20" spans="2:18" ht="30" customHeight="1" thickBot="1">
      <c r="B20" s="58" t="s">
        <v>8</v>
      </c>
      <c r="C20" s="196">
        <f>'1-2-2'!G10</f>
        <v>0</v>
      </c>
      <c r="D20" s="193"/>
      <c r="E20" s="2"/>
      <c r="F20" s="57" t="str">
        <f t="shared" ref="F20:F23" si="0">B20</f>
        <v>平成28年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9</v>
      </c>
      <c r="C21" s="196">
        <f>'1-3-2'!G10</f>
        <v>0</v>
      </c>
      <c r="D21" s="193"/>
      <c r="E21" s="2"/>
      <c r="F21" s="57" t="str">
        <f t="shared" si="0"/>
        <v>平成27年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10</v>
      </c>
      <c r="C22" s="196">
        <f>'1-4-2'!G10</f>
        <v>0</v>
      </c>
      <c r="D22" s="193"/>
      <c r="E22" s="2"/>
      <c r="F22" s="57" t="str">
        <f t="shared" si="0"/>
        <v>平成26年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11</v>
      </c>
      <c r="C23" s="196">
        <f>'1-5-2'!G10</f>
        <v>0</v>
      </c>
      <c r="D23" s="193"/>
      <c r="E23" s="2"/>
      <c r="F23" s="57" t="str">
        <f t="shared" si="0"/>
        <v>平成25年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56</v>
      </c>
      <c r="C26" s="200">
        <f>IFERROR(SUM(N19:N23)/M24,0)</f>
        <v>0</v>
      </c>
      <c r="D26" s="120" t="s">
        <v>57</v>
      </c>
      <c r="F26" s="162" t="s">
        <v>158</v>
      </c>
      <c r="G26" s="201">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228</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21" activePane="bottomLeft" state="frozen"/>
      <selection pane="bottomLeft" activeCell="B12" sqref="B12:B14"/>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12</v>
      </c>
      <c r="C2" s="24" t="s">
        <v>13</v>
      </c>
      <c r="D2" s="61" t="str">
        <f>'1'!B19</f>
        <v>平成29年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27</v>
      </c>
      <c r="C7" s="264" t="s">
        <v>28</v>
      </c>
      <c r="D7" s="264" t="s">
        <v>22</v>
      </c>
      <c r="E7" s="262" t="s">
        <v>29</v>
      </c>
      <c r="F7" s="263"/>
      <c r="G7" s="251" t="s">
        <v>30</v>
      </c>
    </row>
    <row r="8" spans="1:10" s="33" customFormat="1" ht="15.75">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50</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E11" sqref="E11:F13"/>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6" t="s">
        <v>23</v>
      </c>
      <c r="C7" s="273" t="s">
        <v>18</v>
      </c>
      <c r="D7" s="273" t="s">
        <v>19</v>
      </c>
      <c r="E7" s="273" t="s">
        <v>20</v>
      </c>
      <c r="F7" s="273" t="s">
        <v>21</v>
      </c>
      <c r="G7" s="268" t="s">
        <v>31</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225</v>
      </c>
      <c r="C2" s="5"/>
      <c r="D2" s="5"/>
      <c r="I2" s="80" t="s">
        <v>121</v>
      </c>
    </row>
    <row r="3" spans="1:15" ht="15.75" customHeight="1">
      <c r="B3" s="7"/>
      <c r="C3" s="7"/>
      <c r="D3" s="14"/>
      <c r="I3" s="276" t="s">
        <v>122</v>
      </c>
      <c r="J3" s="277"/>
    </row>
    <row r="4" spans="1:15" ht="15.75" customHeight="1">
      <c r="B4" s="80" t="s">
        <v>44</v>
      </c>
      <c r="C4" s="7"/>
      <c r="D4" s="14"/>
      <c r="I4" s="278"/>
      <c r="J4" s="279"/>
    </row>
    <row r="5" spans="1:15" ht="15.75" customHeight="1">
      <c r="B5" s="5" t="s">
        <v>195</v>
      </c>
      <c r="C5" s="7"/>
      <c r="D5" s="14"/>
      <c r="I5" s="280"/>
      <c r="J5" s="281"/>
    </row>
    <row r="6" spans="1:15" ht="15.75" customHeight="1" thickBot="1">
      <c r="B6" s="5" t="s">
        <v>173</v>
      </c>
      <c r="C6" s="7"/>
      <c r="D6" s="14"/>
      <c r="I6" s="282"/>
      <c r="J6" s="283"/>
      <c r="L6" s="172" t="s">
        <v>123</v>
      </c>
    </row>
    <row r="7" spans="1:15" ht="15.75" customHeight="1">
      <c r="B7" s="5" t="s">
        <v>196</v>
      </c>
      <c r="C7" s="7"/>
      <c r="D7" s="14"/>
      <c r="I7" s="204"/>
      <c r="J7" s="204"/>
      <c r="L7" s="172"/>
    </row>
    <row r="8" spans="1:15" ht="15.75" customHeight="1">
      <c r="B8" s="5" t="s">
        <v>82</v>
      </c>
      <c r="C8" s="7"/>
      <c r="D8" s="14"/>
    </row>
    <row r="9" spans="1:15" ht="15.75" customHeight="1">
      <c r="B9" s="5" t="s">
        <v>174</v>
      </c>
      <c r="C9" s="7"/>
      <c r="D9" s="14"/>
    </row>
    <row r="10" spans="1:15" ht="21.75" customHeight="1">
      <c r="B10" s="5" t="s">
        <v>175</v>
      </c>
      <c r="C10" s="7"/>
      <c r="D10" s="14"/>
      <c r="M10" s="80" t="s">
        <v>119</v>
      </c>
    </row>
    <row r="11" spans="1:15" ht="21.75" customHeight="1" thickBot="1">
      <c r="A11" s="8"/>
      <c r="B11" s="8" t="s">
        <v>120</v>
      </c>
      <c r="C11" s="60"/>
      <c r="D11" s="60"/>
      <c r="E11" s="6"/>
      <c r="F11" s="60"/>
      <c r="G11" s="60"/>
      <c r="H11" s="60"/>
      <c r="I11" s="60"/>
      <c r="J11" s="6"/>
      <c r="M11" s="136" t="s">
        <v>58</v>
      </c>
      <c r="N11" s="136" t="s">
        <v>78</v>
      </c>
      <c r="O11" s="136" t="s">
        <v>76</v>
      </c>
    </row>
    <row r="12" spans="1:15" s="10" customFormat="1" ht="19.5" customHeight="1">
      <c r="A12" s="9"/>
      <c r="B12" s="284" t="s">
        <v>0</v>
      </c>
      <c r="C12" s="289" t="s">
        <v>116</v>
      </c>
      <c r="D12" s="290"/>
      <c r="E12" s="291"/>
      <c r="F12" s="289" t="s">
        <v>117</v>
      </c>
      <c r="G12" s="290"/>
      <c r="H12" s="290"/>
      <c r="I12" s="290"/>
      <c r="J12" s="291"/>
      <c r="M12" s="138" t="s">
        <v>2</v>
      </c>
      <c r="N12" s="137" t="s">
        <v>67</v>
      </c>
      <c r="O12" s="140">
        <v>114.8</v>
      </c>
    </row>
    <row r="13" spans="1:15" s="10" customFormat="1" ht="19.5" customHeight="1">
      <c r="A13" s="9"/>
      <c r="B13" s="285"/>
      <c r="C13" s="294" t="s">
        <v>26</v>
      </c>
      <c r="D13" s="294" t="s">
        <v>42</v>
      </c>
      <c r="E13" s="294" t="s">
        <v>118</v>
      </c>
      <c r="F13" s="294" t="s">
        <v>40</v>
      </c>
      <c r="G13" s="294" t="s">
        <v>89</v>
      </c>
      <c r="H13" s="294" t="s">
        <v>85</v>
      </c>
      <c r="I13" s="294" t="s">
        <v>86</v>
      </c>
      <c r="J13" s="294" t="s">
        <v>41</v>
      </c>
      <c r="M13" s="138" t="s">
        <v>59</v>
      </c>
      <c r="N13" s="137" t="s">
        <v>68</v>
      </c>
      <c r="O13" s="140">
        <v>109.2</v>
      </c>
    </row>
    <row r="14" spans="1:15" s="10" customFormat="1" ht="19.5" customHeight="1">
      <c r="A14" s="9"/>
      <c r="B14" s="161"/>
      <c r="C14" s="295"/>
      <c r="D14" s="295"/>
      <c r="E14" s="295"/>
      <c r="F14" s="295"/>
      <c r="G14" s="295"/>
      <c r="H14" s="295"/>
      <c r="I14" s="295"/>
      <c r="J14" s="295"/>
      <c r="M14" s="138" t="s">
        <v>60</v>
      </c>
      <c r="N14" s="137" t="s">
        <v>69</v>
      </c>
      <c r="O14" s="140">
        <v>113.8</v>
      </c>
    </row>
    <row r="15" spans="1:15" s="10" customFormat="1" ht="19.5" customHeight="1">
      <c r="A15" s="9"/>
      <c r="B15" s="161"/>
      <c r="C15" s="295"/>
      <c r="D15" s="295"/>
      <c r="E15" s="295"/>
      <c r="F15" s="295"/>
      <c r="G15" s="295"/>
      <c r="H15" s="295"/>
      <c r="I15" s="295"/>
      <c r="J15" s="295"/>
      <c r="M15" s="138" t="s">
        <v>61</v>
      </c>
      <c r="N15" s="137" t="s">
        <v>70</v>
      </c>
      <c r="O15" s="140">
        <v>136.5</v>
      </c>
    </row>
    <row r="16" spans="1:15" s="10" customFormat="1" ht="19.5" customHeight="1">
      <c r="A16" s="9"/>
      <c r="B16" s="161"/>
      <c r="C16" s="163" t="s">
        <v>98</v>
      </c>
      <c r="D16" s="163" t="s">
        <v>99</v>
      </c>
      <c r="E16" s="164" t="s">
        <v>100</v>
      </c>
      <c r="F16" s="164" t="s">
        <v>101</v>
      </c>
      <c r="G16" s="164" t="s">
        <v>102</v>
      </c>
      <c r="H16" s="164" t="s">
        <v>103</v>
      </c>
      <c r="I16" s="164" t="s">
        <v>104</v>
      </c>
      <c r="J16" s="164"/>
      <c r="M16" s="138" t="s">
        <v>62</v>
      </c>
      <c r="N16" s="137" t="s">
        <v>71</v>
      </c>
      <c r="O16" s="140">
        <v>150.69999999999999</v>
      </c>
    </row>
    <row r="17" spans="1:15" s="10" customFormat="1" ht="19.5" customHeight="1">
      <c r="A17" s="9"/>
      <c r="B17" s="73" t="s">
        <v>111</v>
      </c>
      <c r="C17" s="166" t="s">
        <v>106</v>
      </c>
      <c r="D17" s="166" t="s">
        <v>109</v>
      </c>
      <c r="E17" s="165" t="s">
        <v>110</v>
      </c>
      <c r="F17" s="166" t="s">
        <v>109</v>
      </c>
      <c r="G17" s="165" t="s">
        <v>105</v>
      </c>
      <c r="H17" s="69"/>
      <c r="I17" s="165" t="s">
        <v>107</v>
      </c>
      <c r="J17" s="71" t="s">
        <v>108</v>
      </c>
      <c r="M17" s="138" t="s">
        <v>63</v>
      </c>
      <c r="N17" s="137" t="s">
        <v>72</v>
      </c>
      <c r="O17" s="140">
        <v>7.2</v>
      </c>
    </row>
    <row r="18" spans="1:15" s="10" customFormat="1" ht="19.5" customHeight="1">
      <c r="A18" s="9"/>
      <c r="B18" s="74"/>
      <c r="C18" s="70" t="s">
        <v>34</v>
      </c>
      <c r="D18" s="70" t="s">
        <v>35</v>
      </c>
      <c r="E18" s="70" t="s">
        <v>36</v>
      </c>
      <c r="F18" s="70" t="s">
        <v>38</v>
      </c>
      <c r="G18" s="70" t="s">
        <v>90</v>
      </c>
      <c r="H18" s="70" t="s">
        <v>38</v>
      </c>
      <c r="I18" s="72" t="s">
        <v>1</v>
      </c>
      <c r="J18" s="72" t="s">
        <v>37</v>
      </c>
      <c r="M18" s="138" t="s">
        <v>64</v>
      </c>
      <c r="N18" s="137" t="s">
        <v>73</v>
      </c>
      <c r="O18" s="140">
        <v>11.6</v>
      </c>
    </row>
    <row r="19" spans="1:15" s="10" customFormat="1" ht="19.5" customHeight="1">
      <c r="A19" s="9"/>
      <c r="B19" s="292"/>
      <c r="C19" s="286" t="s">
        <v>25</v>
      </c>
      <c r="D19" s="287"/>
      <c r="E19" s="287"/>
      <c r="F19" s="287"/>
      <c r="G19" s="287"/>
      <c r="H19" s="287"/>
      <c r="I19" s="287"/>
      <c r="J19" s="288"/>
      <c r="M19" s="138" t="s">
        <v>65</v>
      </c>
      <c r="N19" s="137" t="s">
        <v>74</v>
      </c>
      <c r="O19" s="140">
        <v>374.2</v>
      </c>
    </row>
    <row r="20" spans="1:15" s="16" customFormat="1" ht="19.5" customHeight="1" thickBot="1">
      <c r="A20" s="15"/>
      <c r="B20" s="293"/>
      <c r="C20" s="199">
        <f>SUM(C21:C1020)</f>
        <v>0</v>
      </c>
      <c r="D20" s="53"/>
      <c r="E20" s="53"/>
      <c r="F20" s="53"/>
      <c r="G20" s="53"/>
      <c r="H20" s="53"/>
      <c r="I20" s="53"/>
      <c r="J20" s="198">
        <f>SUM(J21:J1020)</f>
        <v>0</v>
      </c>
      <c r="M20" s="138" t="s">
        <v>66</v>
      </c>
      <c r="N20" s="137" t="s">
        <v>75</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topLeftCell="A4"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218</v>
      </c>
      <c r="C2" s="127"/>
      <c r="D2" s="127"/>
      <c r="E2" s="127"/>
      <c r="F2" s="127"/>
      <c r="G2" s="127"/>
      <c r="H2" s="127"/>
      <c r="I2" s="127"/>
    </row>
    <row r="3" spans="2:9" ht="17.25" customHeight="1"/>
    <row r="4" spans="2:9" ht="17.25" customHeight="1"/>
    <row r="5" spans="2:9" ht="17.25" customHeight="1" thickBot="1"/>
    <row r="6" spans="2:9" ht="40.5" customHeight="1" thickBot="1">
      <c r="C6" s="167" t="s">
        <v>176</v>
      </c>
      <c r="D6" s="146">
        <f>MIN('1'!C26,'2'!J20)</f>
        <v>0</v>
      </c>
      <c r="E6" s="128" t="s">
        <v>57</v>
      </c>
      <c r="F6" s="148"/>
    </row>
    <row r="7" spans="2:9" ht="27" customHeight="1" thickBot="1">
      <c r="C7" s="168"/>
    </row>
    <row r="8" spans="2:9" ht="40.5" customHeight="1" thickBot="1">
      <c r="C8" s="167" t="s">
        <v>177</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178</v>
      </c>
      <c r="D10" s="146" t="str">
        <f>IF('5'!S2="◎",'5'!M64,"特例の適用条件を満たしていません")</f>
        <v>特例の適用条件を満たしていません</v>
      </c>
      <c r="E10" s="128" t="s">
        <v>1</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219</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77</v>
      </c>
    </row>
    <row r="8" spans="2:15" ht="21">
      <c r="B8" s="131" t="s">
        <v>157</v>
      </c>
    </row>
    <row r="9" spans="2:15" ht="24.75" customHeight="1">
      <c r="B9" s="121"/>
      <c r="C9" s="115"/>
      <c r="D9" s="2"/>
      <c r="E9" s="2"/>
      <c r="F9" s="2"/>
      <c r="G9" s="2"/>
      <c r="H9" s="2"/>
      <c r="I9" s="2"/>
    </row>
    <row r="10" spans="2:15" s="2" customFormat="1" ht="15.75" customHeight="1">
      <c r="C10" s="176" t="s">
        <v>126</v>
      </c>
      <c r="D10" s="176"/>
      <c r="E10" s="21"/>
      <c r="F10" s="21"/>
      <c r="G10" s="21"/>
      <c r="H10" s="176" t="s">
        <v>125</v>
      </c>
      <c r="I10" s="176"/>
      <c r="J10" s="21"/>
      <c r="K10" s="21"/>
      <c r="L10" s="21"/>
      <c r="M10" s="176" t="s">
        <v>179</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0</v>
      </c>
      <c r="D12" s="298"/>
      <c r="E12" s="154" t="s">
        <v>1</v>
      </c>
      <c r="F12" s="202" t="str">
        <f>IF(C12&gt;H12,"&gt;",IF(C12&lt;H12,"&lt;","="))</f>
        <v>=</v>
      </c>
      <c r="G12" s="210"/>
      <c r="H12" s="297">
        <f>'2'!J20</f>
        <v>0</v>
      </c>
      <c r="I12" s="298"/>
      <c r="J12" s="154" t="s">
        <v>1</v>
      </c>
      <c r="K12" s="173" t="s">
        <v>124</v>
      </c>
      <c r="M12" s="297">
        <f>IF(C12&gt;H12,H12,IF(C12&lt;H12,C12,C12))</f>
        <v>0</v>
      </c>
      <c r="N12" s="298"/>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54" activePane="bottomLeft" state="frozen"/>
      <selection pane="bottomLeft" activeCell="G28" sqref="G28"/>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54</v>
      </c>
      <c r="C2" s="2"/>
      <c r="D2" s="2"/>
      <c r="E2" s="2"/>
      <c r="F2" s="2"/>
      <c r="G2" s="2"/>
      <c r="H2" s="2"/>
      <c r="I2" s="3"/>
      <c r="J2" s="3"/>
      <c r="K2" s="3"/>
      <c r="L2" s="3"/>
      <c r="M2" s="2"/>
      <c r="N2" s="214" t="s">
        <v>159</v>
      </c>
      <c r="O2" s="215"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180</v>
      </c>
      <c r="C7" s="2"/>
      <c r="D7" s="2"/>
      <c r="E7" s="2"/>
      <c r="F7" s="2"/>
      <c r="G7" s="2"/>
      <c r="H7" s="2"/>
      <c r="I7" s="3"/>
      <c r="J7" s="3"/>
      <c r="K7" s="3"/>
      <c r="L7" s="3"/>
      <c r="M7" s="2"/>
    </row>
    <row r="8" spans="2:15" ht="15.75" customHeight="1">
      <c r="B8" s="1" t="s">
        <v>181</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182</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130</v>
      </c>
    </row>
    <row r="15" spans="2:15" ht="8.25" customHeight="1"/>
    <row r="16" spans="2:15" ht="15.75" customHeight="1">
      <c r="B16" s="121" t="s">
        <v>5</v>
      </c>
      <c r="D16" s="3"/>
      <c r="E16" s="3"/>
      <c r="G16" s="2"/>
      <c r="H16" s="2"/>
      <c r="I16" s="2"/>
      <c r="J16" s="2"/>
      <c r="K16" s="2"/>
      <c r="M16" s="19"/>
    </row>
    <row r="17" spans="2:13" ht="21" customHeight="1">
      <c r="B17" s="170" t="s">
        <v>11</v>
      </c>
      <c r="C17" s="122" t="s">
        <v>10</v>
      </c>
      <c r="D17" s="310" t="s">
        <v>9</v>
      </c>
      <c r="E17" s="311"/>
      <c r="F17" s="122" t="s">
        <v>8</v>
      </c>
      <c r="G17" s="310" t="s">
        <v>227</v>
      </c>
      <c r="H17" s="311"/>
      <c r="I17" s="2"/>
      <c r="J17" s="2"/>
      <c r="K17" s="2"/>
      <c r="M17" s="19"/>
    </row>
    <row r="18" spans="2:13" ht="21" customHeight="1">
      <c r="B18" s="194">
        <f>'1'!C23</f>
        <v>0</v>
      </c>
      <c r="C18" s="141">
        <f>'1'!C22</f>
        <v>0</v>
      </c>
      <c r="D18" s="312">
        <f>'1'!C21</f>
        <v>0</v>
      </c>
      <c r="E18" s="313"/>
      <c r="F18" s="141">
        <f>'1'!C20</f>
        <v>0</v>
      </c>
      <c r="G18" s="312">
        <f>'1'!C19</f>
        <v>0</v>
      </c>
      <c r="H18" s="313"/>
      <c r="I18" s="145" t="s">
        <v>1</v>
      </c>
      <c r="J18" s="145"/>
      <c r="K18" s="145"/>
      <c r="M18" s="19"/>
    </row>
    <row r="19" spans="2:13" s="2" customFormat="1" ht="20.25" customHeight="1">
      <c r="B19" s="121" t="s">
        <v>156</v>
      </c>
      <c r="C19" s="178"/>
      <c r="D19" s="177"/>
      <c r="E19" s="220"/>
      <c r="F19" s="178"/>
      <c r="G19" s="177"/>
      <c r="H19" s="220"/>
      <c r="I19" s="145"/>
      <c r="J19" s="145"/>
      <c r="K19" s="145"/>
      <c r="M19" s="19"/>
    </row>
    <row r="20" spans="2:13" ht="21" customHeight="1">
      <c r="B20" s="170" t="s">
        <v>11</v>
      </c>
      <c r="C20" s="139" t="s">
        <v>10</v>
      </c>
      <c r="D20" s="310" t="s">
        <v>9</v>
      </c>
      <c r="E20" s="311"/>
      <c r="F20" s="139" t="s">
        <v>8</v>
      </c>
      <c r="G20" s="310" t="s">
        <v>227</v>
      </c>
      <c r="H20" s="311"/>
      <c r="I20" s="2"/>
      <c r="J20" s="2"/>
      <c r="K20" s="2"/>
      <c r="M20" s="19"/>
    </row>
    <row r="21" spans="2:13" ht="21" customHeight="1">
      <c r="B21" s="197">
        <f>'1'!G23</f>
        <v>0</v>
      </c>
      <c r="C21" s="143">
        <f>'1'!G22</f>
        <v>0</v>
      </c>
      <c r="D21" s="314">
        <f>'1'!G21</f>
        <v>0</v>
      </c>
      <c r="E21" s="315"/>
      <c r="F21" s="143">
        <f>'1'!G20</f>
        <v>0</v>
      </c>
      <c r="G21" s="314">
        <f>'1'!G19</f>
        <v>0</v>
      </c>
      <c r="H21" s="315"/>
      <c r="I21" s="145" t="s">
        <v>113</v>
      </c>
      <c r="J21" s="145"/>
      <c r="K21" s="145"/>
      <c r="M21" s="19"/>
    </row>
    <row r="22" spans="2:13" ht="15.75" hidden="1" customHeight="1">
      <c r="B22" s="123" t="s">
        <v>83</v>
      </c>
      <c r="C22" s="123" t="s">
        <v>83</v>
      </c>
      <c r="D22" s="123" t="s">
        <v>112</v>
      </c>
      <c r="E22" s="123"/>
      <c r="F22" s="123" t="s">
        <v>83</v>
      </c>
      <c r="G22" s="123" t="s">
        <v>201</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91</v>
      </c>
      <c r="J23" s="2"/>
      <c r="K23" s="2"/>
      <c r="M23" s="19"/>
    </row>
    <row r="24" spans="2:13" s="2" customFormat="1" ht="20.25" customHeight="1">
      <c r="B24" s="121" t="s">
        <v>131</v>
      </c>
      <c r="C24" s="180"/>
      <c r="D24" s="179"/>
      <c r="E24" s="180"/>
      <c r="F24" s="180"/>
      <c r="G24" s="179"/>
      <c r="H24" s="180"/>
      <c r="M24" s="19"/>
    </row>
    <row r="25" spans="2:13" ht="21" customHeight="1">
      <c r="B25" s="170" t="s">
        <v>11</v>
      </c>
      <c r="C25" s="139" t="s">
        <v>10</v>
      </c>
      <c r="D25" s="310" t="s">
        <v>9</v>
      </c>
      <c r="E25" s="311"/>
      <c r="F25" s="139" t="s">
        <v>8</v>
      </c>
      <c r="G25" s="310" t="s">
        <v>227</v>
      </c>
      <c r="H25" s="311"/>
      <c r="I25" s="2"/>
      <c r="J25" s="2"/>
      <c r="K25" s="2"/>
      <c r="M25" s="19"/>
    </row>
    <row r="26" spans="2:13" ht="21" customHeight="1">
      <c r="B26" s="149" t="str">
        <f>IFERROR(B18/B21,"")</f>
        <v/>
      </c>
      <c r="C26" s="149" t="str">
        <f>IFERROR(C18/C21,"")</f>
        <v/>
      </c>
      <c r="D26" s="308" t="str">
        <f>IFERROR(D18/D21,"")</f>
        <v/>
      </c>
      <c r="E26" s="309"/>
      <c r="F26" s="149" t="str">
        <f>IFERROR(F18/F21,"")</f>
        <v/>
      </c>
      <c r="G26" s="308" t="str">
        <f>IFERROR(G18/G21,"")</f>
        <v/>
      </c>
      <c r="H26" s="309"/>
      <c r="I26" s="145" t="s">
        <v>92</v>
      </c>
      <c r="J26" s="145"/>
      <c r="K26" s="145"/>
      <c r="M26" s="19"/>
    </row>
    <row r="27" spans="2:13" ht="15.75" customHeight="1">
      <c r="B27" s="184"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300">
        <f>'2'!J20</f>
        <v>0</v>
      </c>
      <c r="C29" s="301"/>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133</v>
      </c>
      <c r="C31" s="181"/>
      <c r="D31" s="182"/>
      <c r="E31" s="182"/>
      <c r="F31" s="182"/>
      <c r="G31" s="2"/>
      <c r="H31" s="2"/>
      <c r="I31" s="19"/>
      <c r="J31" s="19"/>
      <c r="K31" s="19"/>
      <c r="L31" s="19"/>
      <c r="M31" s="2"/>
    </row>
    <row r="32" spans="2:13" ht="30" customHeight="1">
      <c r="B32" s="302">
        <f>'2'!I5</f>
        <v>0</v>
      </c>
      <c r="C32" s="303"/>
      <c r="D32" s="182" t="s">
        <v>134</v>
      </c>
      <c r="E32" s="182"/>
      <c r="F32" s="182"/>
      <c r="G32" s="2"/>
      <c r="H32" s="2"/>
      <c r="I32" s="19"/>
      <c r="J32" s="19"/>
      <c r="K32" s="19"/>
      <c r="L32" s="19"/>
      <c r="M32" s="2"/>
    </row>
    <row r="33" spans="2:14" ht="11.25" customHeight="1"/>
    <row r="34" spans="2:14" ht="21" customHeight="1">
      <c r="B34" s="131" t="s">
        <v>136</v>
      </c>
    </row>
    <row r="35" spans="2:14">
      <c r="B35" s="132"/>
      <c r="C35" s="2"/>
      <c r="D35" s="2"/>
      <c r="E35" s="2"/>
      <c r="F35" s="2"/>
      <c r="G35" s="2"/>
      <c r="H35" s="2"/>
      <c r="I35" s="2"/>
      <c r="J35" s="2"/>
      <c r="K35" s="2"/>
      <c r="L35" s="2"/>
      <c r="M35" s="2"/>
    </row>
    <row r="36" spans="2:14" ht="21" customHeight="1">
      <c r="B36" s="133" t="s">
        <v>191</v>
      </c>
      <c r="C36" s="2"/>
      <c r="D36" s="2"/>
      <c r="E36" s="2"/>
      <c r="F36" s="2"/>
      <c r="G36" s="134"/>
      <c r="H36" s="134"/>
      <c r="I36" s="134"/>
      <c r="J36" s="134"/>
      <c r="K36" s="134"/>
      <c r="L36" s="2"/>
      <c r="M36" s="2"/>
      <c r="N36" s="150"/>
    </row>
    <row r="37" spans="2:14" s="2" customFormat="1" ht="27.75" customHeight="1" thickBot="1">
      <c r="C37" s="226" t="s">
        <v>213</v>
      </c>
      <c r="D37" s="176"/>
      <c r="E37" s="176"/>
      <c r="F37" s="226" t="s">
        <v>214</v>
      </c>
      <c r="I37" s="304" t="str">
        <f>IF(C38&gt;F38,"保険期間の収入見込の方が小さい",IF(C38&lt;F38,"保険期間の収入見込の方が大きい","保険期間の収入見込が過去の平均収入と等しい"))</f>
        <v>保険期間の収入見込が過去の平均収入と等しい</v>
      </c>
      <c r="J37" s="304"/>
      <c r="K37" s="307" t="s">
        <v>208</v>
      </c>
      <c r="L37" s="305" t="str">
        <f>IF(F38&gt;C38,"○","×")</f>
        <v>×</v>
      </c>
    </row>
    <row r="38" spans="2:14" ht="30" customHeight="1" thickBot="1">
      <c r="C38" s="142">
        <f>IFERROR(SUM('1'!N19:N23)/'1'!M24,0)</f>
        <v>0</v>
      </c>
      <c r="D38" s="188" t="s">
        <v>197</v>
      </c>
      <c r="E38" s="221" t="str">
        <f>IF(C38&gt;F38,"&gt;",IF(C38&lt;F38,"&lt;","="))</f>
        <v>=</v>
      </c>
      <c r="F38" s="142">
        <f>B29</f>
        <v>0</v>
      </c>
      <c r="G38" s="188" t="s">
        <v>197</v>
      </c>
      <c r="H38" s="188"/>
      <c r="I38" s="304"/>
      <c r="J38" s="304"/>
      <c r="K38" s="307"/>
      <c r="L38" s="305"/>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192</v>
      </c>
      <c r="C41" s="2"/>
      <c r="D41" s="2"/>
      <c r="E41" s="2"/>
      <c r="F41" s="2"/>
      <c r="G41" s="2"/>
      <c r="H41" s="2"/>
      <c r="I41" s="134"/>
      <c r="J41" s="134"/>
      <c r="K41" s="134"/>
      <c r="L41" s="2"/>
      <c r="M41" s="2"/>
    </row>
    <row r="42" spans="2:14" ht="28.5" customHeight="1" thickBot="1">
      <c r="B42" s="185"/>
      <c r="C42" s="227" t="s">
        <v>212</v>
      </c>
      <c r="D42" s="185"/>
      <c r="E42" s="185"/>
      <c r="F42" s="227" t="s">
        <v>211</v>
      </c>
      <c r="G42" s="224"/>
      <c r="H42" s="224"/>
      <c r="I42" s="304"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04"/>
      <c r="K42" s="307" t="s">
        <v>208</v>
      </c>
      <c r="L42" s="306" t="str">
        <f>IF(ISNUMBER(F43),IF(F43&gt;C43,"○","×"),"")</f>
        <v>×</v>
      </c>
      <c r="M42" s="2"/>
    </row>
    <row r="43" spans="2:14" ht="30" customHeight="1" thickBot="1">
      <c r="C43" s="152">
        <f>IFERROR(SUM('1'!P19:P23)/'1'!O24,0)</f>
        <v>0</v>
      </c>
      <c r="D43" s="188" t="s">
        <v>199</v>
      </c>
      <c r="E43" s="221" t="str">
        <f>IF(C43&gt;F43,"&gt;",IF(C43&lt;F43,"&lt;","="))</f>
        <v>=</v>
      </c>
      <c r="F43" s="151">
        <f>'2'!I5</f>
        <v>0</v>
      </c>
      <c r="G43" s="223" t="s">
        <v>200</v>
      </c>
      <c r="H43" s="223"/>
      <c r="I43" s="304"/>
      <c r="J43" s="304"/>
      <c r="K43" s="307"/>
      <c r="L43" s="306"/>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137</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138</v>
      </c>
      <c r="C48" s="2"/>
      <c r="D48" s="2"/>
      <c r="E48" s="2"/>
      <c r="F48" s="2"/>
      <c r="G48" s="2"/>
      <c r="H48" s="2"/>
      <c r="I48" s="2"/>
      <c r="J48" s="2"/>
      <c r="K48" s="2"/>
      <c r="L48" s="2"/>
      <c r="M48" s="2"/>
    </row>
    <row r="49" spans="2:13" ht="21">
      <c r="B49" s="133" t="s">
        <v>183</v>
      </c>
      <c r="C49" s="2"/>
      <c r="D49" s="2"/>
      <c r="E49" s="2"/>
      <c r="F49" s="2"/>
      <c r="G49" s="2"/>
      <c r="H49" s="2"/>
      <c r="I49" s="2"/>
      <c r="J49" s="2"/>
      <c r="K49" s="2"/>
      <c r="L49" s="2"/>
      <c r="M49" s="2"/>
    </row>
    <row r="50" spans="2:13" s="2" customFormat="1" ht="25.5" customHeight="1" thickBot="1">
      <c r="B50" s="186"/>
      <c r="C50" s="226" t="s">
        <v>204</v>
      </c>
      <c r="F50" s="227" t="s">
        <v>203</v>
      </c>
      <c r="I50" s="227" t="s">
        <v>202</v>
      </c>
      <c r="J50" s="224"/>
      <c r="K50" s="224"/>
    </row>
    <row r="51" spans="2:13" ht="30" customHeight="1" thickBot="1">
      <c r="C51" s="153" t="str">
        <f>IF(O2="◎",SUM('1'!R19:R23)/'1'!Q24,"")</f>
        <v/>
      </c>
      <c r="D51" s="222" t="s">
        <v>198</v>
      </c>
      <c r="E51" s="221" t="s">
        <v>93</v>
      </c>
      <c r="F51" s="151" t="str">
        <f>IF(O2="◎",F43,"")</f>
        <v/>
      </c>
      <c r="G51" s="188" t="s">
        <v>200</v>
      </c>
      <c r="H51" s="221" t="s">
        <v>94</v>
      </c>
      <c r="I51" s="160" t="str">
        <f>IF(O2="◎",C51*F51,"")</f>
        <v/>
      </c>
      <c r="J51" s="150"/>
      <c r="K51" s="150"/>
      <c r="L51" s="2"/>
      <c r="M51" s="2"/>
    </row>
    <row r="52" spans="2:13">
      <c r="B52" s="2"/>
      <c r="C52" s="2"/>
      <c r="D52" s="2"/>
      <c r="E52" s="2"/>
      <c r="F52" s="2"/>
      <c r="G52" s="2"/>
      <c r="H52" s="2"/>
      <c r="I52" s="2"/>
      <c r="J52" s="2"/>
      <c r="K52" s="2"/>
      <c r="L52" s="2"/>
      <c r="M52" s="2"/>
    </row>
    <row r="53" spans="2:13" ht="21">
      <c r="B53" s="131" t="s">
        <v>184</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185</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207</v>
      </c>
      <c r="D57" s="228"/>
      <c r="E57" s="228"/>
      <c r="F57" s="229" t="s">
        <v>206</v>
      </c>
      <c r="G57" s="202"/>
      <c r="H57" s="202"/>
      <c r="I57" s="226" t="s">
        <v>205</v>
      </c>
    </row>
    <row r="58" spans="2:13" ht="30" customHeight="1" thickBot="1">
      <c r="C58" s="142" t="str">
        <f>IF(O2="◎",I51,"")</f>
        <v/>
      </c>
      <c r="D58" s="145" t="s">
        <v>1</v>
      </c>
      <c r="E58" s="221" t="str">
        <f>IF(C58&gt;F58,"&gt;",IF(C58&lt;F58,"&lt;","="))</f>
        <v>=</v>
      </c>
      <c r="F58" s="142" t="str">
        <f>IF(O2="◎",B29,"")</f>
        <v/>
      </c>
      <c r="G58" s="188" t="s">
        <v>197</v>
      </c>
      <c r="H58" s="221" t="s">
        <v>139</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2018-06-07T02:29:18Z</dcterms:modified>
</cp:coreProperties>
</file>